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5 Tahun)" sheetId="3" r:id="rId2"/>
    <sheet name="Kalkulator Bonds (7 Tahun)" sheetId="4" r:id="rId3"/>
  </sheets>
  <calcPr calcId="145621"/>
  <extLst>
    <ext uri="GoogleSheetsCustomDataVersion1">
      <go:sheetsCustomData xmlns:go="http://customooxmlschemas.google.com/" r:id="rId8" roundtripDataSignature="AMtx7mgBKczhTbGJwhVaufeSK1B3FtiuSw=="/>
    </ext>
  </extLst>
</workbook>
</file>

<file path=xl/calcChain.xml><?xml version="1.0" encoding="utf-8"?>
<calcChain xmlns="http://schemas.openxmlformats.org/spreadsheetml/2006/main">
  <c r="B8" i="4" l="1"/>
  <c r="B13" i="3"/>
  <c r="B3" i="3"/>
  <c r="B3" i="4" l="1"/>
  <c r="B13" i="4" l="1"/>
  <c r="E16" i="1" l="1"/>
  <c r="C49" i="4"/>
  <c r="B14" i="4"/>
  <c r="B15" i="4" s="1"/>
  <c r="E13" i="4"/>
  <c r="D13" i="4"/>
  <c r="C13" i="4"/>
  <c r="C42" i="4" s="1"/>
  <c r="C41" i="3"/>
  <c r="B14" i="3"/>
  <c r="B15" i="3" s="1"/>
  <c r="E13" i="3"/>
  <c r="D13" i="3"/>
  <c r="C13" i="3"/>
  <c r="C34" i="3" s="1"/>
  <c r="E15" i="4" l="1"/>
  <c r="E14" i="4"/>
  <c r="B16" i="3"/>
  <c r="D16" i="3" s="1"/>
  <c r="D14" i="3"/>
  <c r="E14" i="3"/>
  <c r="D15" i="3"/>
  <c r="E15" i="3"/>
  <c r="D15" i="4"/>
  <c r="D14" i="4"/>
  <c r="B16" i="4"/>
  <c r="D16" i="4" s="1"/>
  <c r="B17" i="3" l="1"/>
  <c r="E16" i="3"/>
  <c r="E16" i="4"/>
  <c r="B17" i="4"/>
  <c r="D17" i="4" s="1"/>
  <c r="E17" i="4" l="1"/>
  <c r="B18" i="3"/>
  <c r="D18" i="3" s="1"/>
  <c r="E17" i="3"/>
  <c r="D17" i="3"/>
  <c r="B18" i="4"/>
  <c r="E18" i="4" s="1"/>
  <c r="E18" i="3" l="1"/>
  <c r="B19" i="3"/>
  <c r="D19" i="3" s="1"/>
  <c r="B19" i="4"/>
  <c r="E19" i="4" s="1"/>
  <c r="D18" i="4"/>
  <c r="E19" i="3" l="1"/>
  <c r="B20" i="3"/>
  <c r="D20" i="3" s="1"/>
  <c r="B20" i="4"/>
  <c r="E20" i="4" s="1"/>
  <c r="D19" i="4"/>
  <c r="E20" i="3" l="1"/>
  <c r="B21" i="3"/>
  <c r="E21" i="3" s="1"/>
  <c r="B21" i="4"/>
  <c r="D20" i="4"/>
  <c r="D21" i="3" l="1"/>
  <c r="B22" i="3"/>
  <c r="D22" i="3" s="1"/>
  <c r="B22" i="4"/>
  <c r="E22" i="4" s="1"/>
  <c r="D21" i="4"/>
  <c r="E21" i="4"/>
  <c r="E22" i="3" l="1"/>
  <c r="B23" i="3"/>
  <c r="D23" i="3" s="1"/>
  <c r="D22" i="4"/>
  <c r="B23" i="4"/>
  <c r="E23" i="4" s="1"/>
  <c r="E23" i="3" l="1"/>
  <c r="B24" i="3"/>
  <c r="E24" i="3" s="1"/>
  <c r="D23" i="4"/>
  <c r="B24" i="4"/>
  <c r="E24" i="4" s="1"/>
  <c r="D24" i="4" l="1"/>
  <c r="D24" i="3"/>
  <c r="B25" i="3"/>
  <c r="B25" i="4"/>
  <c r="D25" i="4" s="1"/>
  <c r="B26" i="3" l="1"/>
  <c r="E26" i="3" s="1"/>
  <c r="E25" i="3"/>
  <c r="D25" i="3"/>
  <c r="B26" i="4"/>
  <c r="E26" i="4" s="1"/>
  <c r="E25" i="4"/>
  <c r="D26" i="3" l="1"/>
  <c r="B27" i="3"/>
  <c r="D27" i="3" s="1"/>
  <c r="B27" i="4"/>
  <c r="E27" i="4" s="1"/>
  <c r="D26" i="4"/>
  <c r="E27" i="3" l="1"/>
  <c r="B28" i="3"/>
  <c r="D28" i="3" s="1"/>
  <c r="D27" i="4"/>
  <c r="B28" i="4"/>
  <c r="E28" i="4" s="1"/>
  <c r="E28" i="3" l="1"/>
  <c r="B29" i="3"/>
  <c r="D29" i="3" s="1"/>
  <c r="B29" i="4"/>
  <c r="D28" i="4"/>
  <c r="E29" i="3" l="1"/>
  <c r="B30" i="3"/>
  <c r="E30" i="3" s="1"/>
  <c r="B30" i="4"/>
  <c r="E30" i="4" s="1"/>
  <c r="D29" i="4"/>
  <c r="E29" i="4"/>
  <c r="D30" i="3" l="1"/>
  <c r="B31" i="3"/>
  <c r="D31" i="3" s="1"/>
  <c r="B31" i="4"/>
  <c r="E31" i="4" s="1"/>
  <c r="D30" i="4"/>
  <c r="E31" i="3" l="1"/>
  <c r="B32" i="3"/>
  <c r="E32" i="3" s="1"/>
  <c r="D31" i="4"/>
  <c r="B32" i="4"/>
  <c r="E32" i="4" s="1"/>
  <c r="D32" i="3" l="1"/>
  <c r="B33" i="3"/>
  <c r="E33" i="3" s="1"/>
  <c r="E34" i="3" s="1"/>
  <c r="B33" i="4"/>
  <c r="D32" i="4"/>
  <c r="D33" i="3" l="1"/>
  <c r="D34" i="3" s="1"/>
  <c r="B34" i="4"/>
  <c r="D33" i="4"/>
  <c r="E33" i="4"/>
  <c r="B35" i="4" l="1"/>
  <c r="E35" i="4" s="1"/>
  <c r="D34" i="4"/>
  <c r="E34" i="4"/>
  <c r="D35" i="4" l="1"/>
  <c r="B36" i="4"/>
  <c r="E36" i="4" s="1"/>
  <c r="D36" i="4" l="1"/>
  <c r="B37" i="4"/>
  <c r="B38" i="4" l="1"/>
  <c r="D37" i="4"/>
  <c r="E37" i="4"/>
  <c r="B39" i="4" l="1"/>
  <c r="E39" i="4" s="1"/>
  <c r="D38" i="4"/>
  <c r="E38" i="4"/>
  <c r="D39" i="4" l="1"/>
  <c r="B40" i="4"/>
  <c r="E40" i="4" s="1"/>
  <c r="B41" i="4" l="1"/>
  <c r="E41" i="4" s="1"/>
  <c r="E42" i="4" s="1"/>
  <c r="D40" i="4"/>
  <c r="D41" i="4" l="1"/>
  <c r="D42" i="4" s="1"/>
</calcChain>
</file>

<file path=xl/sharedStrings.xml><?xml version="1.0" encoding="utf-8"?>
<sst xmlns="http://schemas.openxmlformats.org/spreadsheetml/2006/main" count="140" uniqueCount="91">
  <si>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</si>
  <si>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</si>
  <si>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</si>
  <si>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</si>
  <si>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</si>
  <si>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</si>
  <si>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</si>
  <si>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</si>
  <si>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</si>
  <si>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</si>
  <si>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</si>
  <si>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</si>
  <si>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</si>
  <si>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</si>
  <si>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</si>
  <si>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</si>
  <si>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</si>
  <si>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</si>
  <si>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</si>
  <si>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15% setiap pembayaran kupon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</si>
  <si>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</si>
  <si>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</si>
  <si>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</si>
  <si>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</si>
  <si>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</si>
  <si>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</si>
  <si>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</si>
  <si>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</si>
  <si>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</si>
  <si>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</si>
  <si>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</si>
  <si>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</si>
  <si>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</si>
  <si>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</si>
  <si>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</si>
  <si>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</si>
  <si>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</si>
  <si>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</si>
  <si>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</si>
  <si>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</si>
  <si>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</si>
  <si>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</si>
  <si>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</si>
  <si>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</si>
  <si>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</si>
  <si>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</si>
  <si>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</si>
  <si>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</si>
  <si>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</si>
  <si>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</si>
  <si>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</si>
  <si>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</si>
  <si>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</si>
  <si>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</si>
  <si>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</si>
  <si>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</si>
  <si>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</si>
  <si>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</si>
  <si>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</si>
  <si>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</si>
  <si>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</si>
  <si>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</si>
  <si>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</si>
  <si>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</si>
  <si>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</si>
  <si>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</si>
  <si>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</si>
  <si>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</si>
  <si>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&amp; Pelunasan</t>
  </si>
  <si>
    <t>7 Tahun</t>
  </si>
  <si>
    <t>Kupon 20</t>
  </si>
  <si>
    <t>Kupon 21</t>
  </si>
  <si>
    <t>Kupon 22</t>
  </si>
  <si>
    <t>Kupon 23</t>
  </si>
  <si>
    <t>Kupon 24</t>
  </si>
  <si>
    <t>Kupon 25</t>
  </si>
  <si>
    <t>Kupon 26</t>
  </si>
  <si>
    <t>Kupon 27</t>
  </si>
  <si>
    <t>Kupon 28 &amp; Pelunasan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</si>
  <si>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</si>
  <si>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Obligasi Subordinasi Berkelanjutan III Bank BJB Tahap I Tahun 2021</t>
  </si>
  <si>
    <t>idA (Single A) dari Pefindo</t>
  </si>
  <si>
    <t>Seri A (5 tahun) : 7,55% – 8,55%</t>
  </si>
  <si>
    <t>Seri B (7 tahun) : 8,15% – 9,15%</t>
  </si>
  <si>
    <t>Sebanyak – banyaknya sebesar Rp1.000.000.000.000,- (satu triliun Rupiah)</t>
  </si>
  <si>
    <t>Jasa Keuangan</t>
  </si>
  <si>
    <t xml:space="preserve">10 – 25 Jun 2021 </t>
  </si>
  <si>
    <t>Rp 50 juta dan kelipatan Rp50 juta</t>
  </si>
  <si>
    <t>PT Pefindo</t>
  </si>
  <si>
    <t>7,55% – 8,55%</t>
  </si>
  <si>
    <t>8,15% – 9,15%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</si>
</sst>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18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7"/>
  </cellStyleXfs>
  <cellXfs count="7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7" fillId="0" borderId="0" xfId="0" applyFont="1"/>
    <xf numFmtId="164" fontId="1" fillId="0" borderId="0" xfId="0" applyNumberFormat="1" applyFont="1"/>
    <xf numFmtId="10" fontId="6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6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9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/>
    <xf numFmtId="10" fontId="6" fillId="3" borderId="6" xfId="0" applyNumberFormat="1" applyFont="1" applyFill="1" applyBorder="1" applyAlignment="1">
      <alignment horizontal="right"/>
    </xf>
    <xf numFmtId="10" fontId="6" fillId="3" borderId="6" xfId="0" applyNumberFormat="1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66" fontId="6" fillId="0" borderId="6" xfId="0" applyNumberFormat="1" applyFont="1" applyBorder="1"/>
    <xf numFmtId="166" fontId="8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1" fillId="0" borderId="8" xfId="0" applyFont="1" applyBorder="1" applyAlignment="1"/>
    <xf numFmtId="0" fontId="12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5" fontId="12" fillId="0" borderId="11" xfId="0" applyNumberFormat="1" applyFont="1" applyBorder="1" applyAlignment="1">
      <alignment horizontal="left" vertical="center"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15" fontId="12" fillId="0" borderId="10" xfId="0" applyNumberFormat="1" applyFont="1" applyBorder="1" applyAlignment="1">
      <alignment horizontal="left" vertical="center" wrapText="1"/>
    </xf>
    <xf numFmtId="0" fontId="13" fillId="0" borderId="14" xfId="0" applyFont="1" applyBorder="1" applyAlignment="1"/>
    <xf numFmtId="0" fontId="13" fillId="0" borderId="15" xfId="0" applyFont="1" applyBorder="1" applyAlignment="1"/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3" fontId="12" fillId="0" borderId="8" xfId="0" applyNumberFormat="1" applyFont="1" applyBorder="1" applyAlignment="1">
      <alignment horizontal="left" vertical="center" wrapText="1"/>
    </xf>
    <xf numFmtId="0" fontId="13" fillId="0" borderId="8" xfId="0" applyFont="1" applyBorder="1"/>
    <xf numFmtId="3" fontId="3" fillId="0" borderId="3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0" fontId="14" fillId="3" borderId="8" xfId="0" applyFont="1" applyFill="1" applyBorder="1" applyAlignment="1">
      <alignment horizontal="left" vertical="center" wrapText="1"/>
    </xf>
    <xf numFmtId="10" fontId="14" fillId="3" borderId="8" xfId="0" applyNumberFormat="1" applyFont="1" applyFill="1" applyBorder="1" applyAlignment="1">
      <alignment horizontal="left" vertical="center" wrapText="1"/>
    </xf>
    <xf numFmtId="0" fontId="13" fillId="0" borderId="16" xfId="0" applyFont="1" applyBorder="1"/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/>
    <xf numFmtId="0" fontId="10" fillId="2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3" fillId="0" borderId="8" xfId="0" quotePrefix="1" applyFont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7"/>
  <sheetViews>
    <sheetView showGridLines="0" tabSelected="1" workbookViewId="0">
      <selection activeCell="C24" sqref="C24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19.59765625" customWidth="1"/>
    <col min="6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14.25" customHeight="1" x14ac:dyDescent="0.3">
      <c r="A2" s="2"/>
      <c r="B2" s="47" t="s">
        <v>0</v>
      </c>
      <c r="C2" s="31" t="s">
        <v>80</v>
      </c>
      <c r="D2" s="32"/>
      <c r="E2" s="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2"/>
      <c r="B3" s="46" t="s">
        <v>1</v>
      </c>
      <c r="C3" s="68" t="s">
        <v>81</v>
      </c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53" t="s">
        <v>79</v>
      </c>
      <c r="C4" s="69" t="s">
        <v>82</v>
      </c>
      <c r="D4" s="70"/>
      <c r="E4" s="7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49"/>
      <c r="C5" s="69" t="s">
        <v>83</v>
      </c>
      <c r="D5" s="70"/>
      <c r="E5" s="7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4.200000000000003" customHeight="1" x14ac:dyDescent="0.3">
      <c r="A6" s="2"/>
      <c r="B6" s="33" t="s">
        <v>2</v>
      </c>
      <c r="C6" s="72" t="s">
        <v>84</v>
      </c>
      <c r="D6" s="59"/>
      <c r="E6" s="5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.75" customHeight="1" x14ac:dyDescent="0.3">
      <c r="A7" s="2"/>
      <c r="B7" s="34" t="s">
        <v>3</v>
      </c>
      <c r="C7" s="60" t="s">
        <v>4</v>
      </c>
      <c r="D7" s="49"/>
      <c r="E7" s="4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2"/>
      <c r="B8" s="34" t="s">
        <v>5</v>
      </c>
      <c r="C8" s="60" t="s">
        <v>85</v>
      </c>
      <c r="D8" s="49"/>
      <c r="E8" s="4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"/>
      <c r="B9" s="33" t="s">
        <v>6</v>
      </c>
      <c r="C9" s="61" t="s">
        <v>7</v>
      </c>
      <c r="D9" s="49"/>
      <c r="E9" s="4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35" t="s">
        <v>8</v>
      </c>
      <c r="C10" s="53" t="s">
        <v>86</v>
      </c>
      <c r="D10" s="49"/>
      <c r="E10" s="4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6" customHeight="1" x14ac:dyDescent="0.3">
      <c r="A11" s="2"/>
      <c r="B11" s="35" t="s">
        <v>9</v>
      </c>
      <c r="C11" s="53" t="s">
        <v>10</v>
      </c>
      <c r="D11" s="49"/>
      <c r="E11" s="4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3">
      <c r="A12" s="2"/>
      <c r="B12" s="35" t="s">
        <v>11</v>
      </c>
      <c r="C12" s="53" t="s">
        <v>87</v>
      </c>
      <c r="D12" s="49"/>
      <c r="E12" s="4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3">
      <c r="A13" s="2"/>
      <c r="B13" s="35" t="s">
        <v>12</v>
      </c>
      <c r="C13" s="53" t="s">
        <v>13</v>
      </c>
      <c r="D13" s="49"/>
      <c r="E13" s="4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3">
      <c r="A14" s="2"/>
      <c r="B14" s="36" t="s">
        <v>14</v>
      </c>
      <c r="C14" s="54">
        <v>0.01</v>
      </c>
      <c r="D14" s="49"/>
      <c r="E14" s="4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58" t="s">
        <v>15</v>
      </c>
      <c r="C15" s="37" t="s">
        <v>16</v>
      </c>
      <c r="D15" s="37" t="s">
        <v>17</v>
      </c>
      <c r="E15" s="37" t="s">
        <v>16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49"/>
      <c r="C16" s="38">
        <v>50000000</v>
      </c>
      <c r="D16" s="38">
        <v>500000</v>
      </c>
      <c r="E16" s="38">
        <f>C16+D16</f>
        <v>50500000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34" t="s">
        <v>18</v>
      </c>
      <c r="C17" s="56" t="s">
        <v>19</v>
      </c>
      <c r="D17" s="57"/>
      <c r="E17" s="5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39" t="s">
        <v>20</v>
      </c>
      <c r="C18" s="40">
        <v>44391</v>
      </c>
      <c r="D18" s="41"/>
      <c r="E18" s="4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9" t="s">
        <v>21</v>
      </c>
      <c r="C19" s="43">
        <v>44392</v>
      </c>
      <c r="D19" s="44"/>
      <c r="E19" s="4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4" t="s">
        <v>22</v>
      </c>
      <c r="C20" s="73" t="s">
        <v>88</v>
      </c>
      <c r="D20" s="55"/>
      <c r="E20" s="5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4" t="s">
        <v>23</v>
      </c>
      <c r="C21" s="48" t="s">
        <v>24</v>
      </c>
      <c r="D21" s="49"/>
      <c r="E21" s="4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4" t="s">
        <v>25</v>
      </c>
      <c r="C22" s="48" t="s">
        <v>26</v>
      </c>
      <c r="D22" s="49"/>
      <c r="E22" s="4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" t="s">
        <v>25</v>
      </c>
      <c r="C23" s="50" t="s">
        <v>26</v>
      </c>
      <c r="D23" s="51"/>
      <c r="E23" s="5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B32" s="1"/>
      <c r="C32" s="1"/>
      <c r="D32" s="1"/>
      <c r="E32" s="1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</sheetData>
  <mergeCells count="19">
    <mergeCell ref="C11:E11"/>
    <mergeCell ref="C12:E12"/>
    <mergeCell ref="B15:B16"/>
    <mergeCell ref="C6:E6"/>
    <mergeCell ref="C7:E7"/>
    <mergeCell ref="C8:E8"/>
    <mergeCell ref="C9:E9"/>
    <mergeCell ref="C10:E10"/>
    <mergeCell ref="C3:E3"/>
    <mergeCell ref="C4:E4"/>
    <mergeCell ref="C5:E5"/>
    <mergeCell ref="B4:B5"/>
    <mergeCell ref="C22:E22"/>
    <mergeCell ref="C23:E23"/>
    <mergeCell ref="C13:E13"/>
    <mergeCell ref="C14:E14"/>
    <mergeCell ref="C20:E20"/>
    <mergeCell ref="C21:E21"/>
    <mergeCell ref="C17:E17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B14" sqref="B14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'Format Tabel Informasi'!C2</f>
        <v>Obligasi Subordinasi Berkelanjutan III Bank BJB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28</v>
      </c>
      <c r="B4" s="6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29</v>
      </c>
      <c r="B5" s="7" t="s">
        <v>89</v>
      </c>
      <c r="C5" s="8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31</v>
      </c>
      <c r="B6" s="9">
        <v>50000000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32</v>
      </c>
      <c r="B7" s="10">
        <v>0.01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33</v>
      </c>
      <c r="B8" s="11">
        <v>50000000</v>
      </c>
      <c r="C8" s="8"/>
      <c r="D8" s="12"/>
      <c r="E8" s="1"/>
      <c r="F8" s="1"/>
      <c r="G8" s="1" t="s">
        <v>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35</v>
      </c>
      <c r="B9" s="10">
        <v>7.5499999999999998E-2</v>
      </c>
      <c r="C9" s="13">
        <v>8.5500000000000007E-2</v>
      </c>
      <c r="D9" s="8" t="s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4" t="s">
        <v>36</v>
      </c>
      <c r="B11" s="66" t="s">
        <v>37</v>
      </c>
      <c r="C11" s="66" t="s">
        <v>38</v>
      </c>
      <c r="D11" s="66" t="s">
        <v>39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65"/>
      <c r="B12" s="65"/>
      <c r="C12" s="65"/>
      <c r="D12" s="65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16" t="s">
        <v>40</v>
      </c>
      <c r="B13" s="17">
        <f>'Format Tabel Informasi'!C18</f>
        <v>44391</v>
      </c>
      <c r="C13" s="18">
        <f>-B8*(1+B7)</f>
        <v>-50500000</v>
      </c>
      <c r="D13" s="19">
        <f t="shared" ref="D13:E13" si="0">B9</f>
        <v>7.5499999999999998E-2</v>
      </c>
      <c r="E13" s="20">
        <f t="shared" si="0"/>
        <v>8.5500000000000007E-2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6" t="s">
        <v>41</v>
      </c>
      <c r="B14" s="21">
        <f t="shared" ref="B14:B33" si="1">EDATE(B13,3)</f>
        <v>44483</v>
      </c>
      <c r="C14" s="22"/>
      <c r="D14" s="18">
        <f t="shared" ref="D14:D32" si="2">((($B$8*$B$9*(DAYS360(B13,B14))/360))*(1-$C$42))-($C$41*$B$8*(DAYS360(B13,B14))/360)</f>
        <v>800812.5</v>
      </c>
      <c r="E14" s="18">
        <f t="shared" ref="E14:E32" si="3">((($B$8*$C$9*(DAYS360(B13,B14))/360))*(1-$C$42))-($C$41*$B$8*(DAYS360(B13,B14))/360)</f>
        <v>907062.5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6" t="s">
        <v>42</v>
      </c>
      <c r="B15" s="21">
        <f t="shared" si="1"/>
        <v>44575</v>
      </c>
      <c r="C15" s="22"/>
      <c r="D15" s="18">
        <f t="shared" si="2"/>
        <v>800812.5</v>
      </c>
      <c r="E15" s="18">
        <f t="shared" si="3"/>
        <v>907062.5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6" t="s">
        <v>43</v>
      </c>
      <c r="B16" s="21">
        <f t="shared" si="1"/>
        <v>44665</v>
      </c>
      <c r="C16" s="22"/>
      <c r="D16" s="18">
        <f t="shared" si="2"/>
        <v>800812.5</v>
      </c>
      <c r="E16" s="18">
        <f t="shared" si="3"/>
        <v>907062.5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44</v>
      </c>
      <c r="B17" s="21">
        <f t="shared" si="1"/>
        <v>44756</v>
      </c>
      <c r="C17" s="22"/>
      <c r="D17" s="18">
        <f t="shared" si="2"/>
        <v>800812.5</v>
      </c>
      <c r="E17" s="18">
        <f t="shared" si="3"/>
        <v>907062.5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6" t="s">
        <v>45</v>
      </c>
      <c r="B18" s="21">
        <f t="shared" si="1"/>
        <v>44848</v>
      </c>
      <c r="C18" s="22"/>
      <c r="D18" s="18">
        <f t="shared" si="2"/>
        <v>800812.5</v>
      </c>
      <c r="E18" s="18">
        <f t="shared" si="3"/>
        <v>907062.5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6" t="s">
        <v>46</v>
      </c>
      <c r="B19" s="21">
        <f t="shared" si="1"/>
        <v>44940</v>
      </c>
      <c r="C19" s="22"/>
      <c r="D19" s="18">
        <f t="shared" si="2"/>
        <v>800812.5</v>
      </c>
      <c r="E19" s="18">
        <f t="shared" si="3"/>
        <v>907062.5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6" t="s">
        <v>47</v>
      </c>
      <c r="B20" s="21">
        <f t="shared" si="1"/>
        <v>45030</v>
      </c>
      <c r="C20" s="22"/>
      <c r="D20" s="18">
        <f t="shared" si="2"/>
        <v>800812.5</v>
      </c>
      <c r="E20" s="18">
        <f t="shared" si="3"/>
        <v>907062.5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48</v>
      </c>
      <c r="B21" s="21">
        <f t="shared" si="1"/>
        <v>45121</v>
      </c>
      <c r="C21" s="22"/>
      <c r="D21" s="18">
        <f t="shared" si="2"/>
        <v>800812.5</v>
      </c>
      <c r="E21" s="18">
        <f t="shared" si="3"/>
        <v>907062.5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49</v>
      </c>
      <c r="B22" s="21">
        <f t="shared" si="1"/>
        <v>45213</v>
      </c>
      <c r="C22" s="22"/>
      <c r="D22" s="18">
        <f t="shared" si="2"/>
        <v>800812.5</v>
      </c>
      <c r="E22" s="18">
        <f t="shared" si="3"/>
        <v>907062.5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50</v>
      </c>
      <c r="B23" s="21">
        <f t="shared" si="1"/>
        <v>45305</v>
      </c>
      <c r="C23" s="22"/>
      <c r="D23" s="18">
        <f t="shared" si="2"/>
        <v>800812.5</v>
      </c>
      <c r="E23" s="18">
        <f t="shared" si="3"/>
        <v>907062.5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51</v>
      </c>
      <c r="B24" s="21">
        <f t="shared" si="1"/>
        <v>45396</v>
      </c>
      <c r="C24" s="22"/>
      <c r="D24" s="18">
        <f t="shared" si="2"/>
        <v>800812.5</v>
      </c>
      <c r="E24" s="18">
        <f t="shared" si="3"/>
        <v>907062.5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60</v>
      </c>
      <c r="B25" s="21">
        <f t="shared" si="1"/>
        <v>45487</v>
      </c>
      <c r="C25" s="22"/>
      <c r="D25" s="18">
        <f t="shared" si="2"/>
        <v>800812.5</v>
      </c>
      <c r="E25" s="18">
        <f t="shared" si="3"/>
        <v>907062.5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6" t="s">
        <v>61</v>
      </c>
      <c r="B26" s="21">
        <f t="shared" si="1"/>
        <v>45579</v>
      </c>
      <c r="C26" s="22"/>
      <c r="D26" s="18">
        <f t="shared" si="2"/>
        <v>800812.5</v>
      </c>
      <c r="E26" s="18">
        <f t="shared" si="3"/>
        <v>907062.5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6" t="s">
        <v>62</v>
      </c>
      <c r="B27" s="21">
        <f t="shared" si="1"/>
        <v>45671</v>
      </c>
      <c r="C27" s="22"/>
      <c r="D27" s="18">
        <f t="shared" si="2"/>
        <v>800812.5</v>
      </c>
      <c r="E27" s="18">
        <f t="shared" si="3"/>
        <v>907062.5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6" t="s">
        <v>63</v>
      </c>
      <c r="B28" s="21">
        <f t="shared" si="1"/>
        <v>45761</v>
      </c>
      <c r="C28" s="22"/>
      <c r="D28" s="18">
        <f t="shared" si="2"/>
        <v>800812.5</v>
      </c>
      <c r="E28" s="18">
        <f t="shared" si="3"/>
        <v>907062.5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6" t="s">
        <v>64</v>
      </c>
      <c r="B29" s="21">
        <f t="shared" si="1"/>
        <v>45852</v>
      </c>
      <c r="C29" s="22"/>
      <c r="D29" s="18">
        <f t="shared" si="2"/>
        <v>800812.5</v>
      </c>
      <c r="E29" s="18">
        <f t="shared" si="3"/>
        <v>907062.5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6" t="s">
        <v>65</v>
      </c>
      <c r="B30" s="21">
        <f t="shared" si="1"/>
        <v>45944</v>
      </c>
      <c r="C30" s="22"/>
      <c r="D30" s="18">
        <f t="shared" si="2"/>
        <v>800812.5</v>
      </c>
      <c r="E30" s="18">
        <f t="shared" si="3"/>
        <v>907062.5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6" t="s">
        <v>66</v>
      </c>
      <c r="B31" s="21">
        <f t="shared" si="1"/>
        <v>46036</v>
      </c>
      <c r="C31" s="22"/>
      <c r="D31" s="18">
        <f t="shared" si="2"/>
        <v>800812.5</v>
      </c>
      <c r="E31" s="18">
        <f t="shared" si="3"/>
        <v>907062.5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6" t="s">
        <v>67</v>
      </c>
      <c r="B32" s="21">
        <f t="shared" si="1"/>
        <v>46126</v>
      </c>
      <c r="C32" s="22"/>
      <c r="D32" s="18">
        <f t="shared" si="2"/>
        <v>800812.5</v>
      </c>
      <c r="E32" s="18">
        <f t="shared" si="3"/>
        <v>907062.5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6" t="s">
        <v>68</v>
      </c>
      <c r="B33" s="21">
        <f t="shared" si="1"/>
        <v>46217</v>
      </c>
      <c r="C33" s="23"/>
      <c r="D33" s="18">
        <f>B8+((($B$8*$B$9*(DAYS360(B32,B33))/360))*(1-$C$42))-($C$41*$B$8*(DAYS360(B32,B33))/360)</f>
        <v>50800812.5</v>
      </c>
      <c r="E33" s="18">
        <f>B8+((($B$8*$C$9*(DAYS360(B32,B33))/360))*(1-$C$42))-($C$41*$B$8*(DAYS360(B32,B33))/360)</f>
        <v>50907062.5</v>
      </c>
      <c r="F33" s="1"/>
      <c r="G33" s="1"/>
      <c r="H33" s="1"/>
      <c r="I33" s="1" t="s">
        <v>34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67" t="s">
        <v>52</v>
      </c>
      <c r="B34" s="52"/>
      <c r="C34" s="24">
        <f>SUM(C13:C16)</f>
        <v>-50500000</v>
      </c>
      <c r="D34" s="24">
        <f t="shared" ref="D34:E34" si="4">SUM(D14:D33)</f>
        <v>66016250</v>
      </c>
      <c r="E34" s="24">
        <f t="shared" si="4"/>
        <v>68141250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1" t="s">
        <v>53</v>
      </c>
      <c r="B37" s="1"/>
      <c r="C37" s="25"/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">
      <c r="A38" s="62" t="s">
        <v>54</v>
      </c>
      <c r="B38" s="63"/>
      <c r="C38" s="63"/>
      <c r="D38" s="63"/>
      <c r="E38" s="63"/>
      <c r="F38" s="2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3">
      <c r="A39" s="62" t="s">
        <v>55</v>
      </c>
      <c r="B39" s="63"/>
      <c r="C39" s="63"/>
      <c r="D39" s="63"/>
      <c r="E39" s="63"/>
      <c r="F39" s="2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3">
      <c r="A40" s="62" t="s">
        <v>56</v>
      </c>
      <c r="B40" s="63"/>
      <c r="C40" s="63"/>
      <c r="D40" s="63"/>
      <c r="E40" s="63"/>
      <c r="F40" s="2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3">
      <c r="A41" s="28" t="s">
        <v>57</v>
      </c>
      <c r="B41" s="1"/>
      <c r="C41" s="29">
        <f>0.01%*1.1</f>
        <v>1.1000000000000002E-4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">
      <c r="A42" s="28" t="s">
        <v>58</v>
      </c>
      <c r="B42" s="1"/>
      <c r="C42" s="30">
        <v>0.15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8:E38"/>
    <mergeCell ref="A39:E39"/>
    <mergeCell ref="A40:E40"/>
    <mergeCell ref="A11:A12"/>
    <mergeCell ref="B11:B12"/>
    <mergeCell ref="C11:C12"/>
    <mergeCell ref="D11:D12"/>
    <mergeCell ref="A34:B34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B10" sqref="B10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(5 Tahun)'!B3</f>
        <v>Obligasi Subordinasi Berkelanjutan III Bank BJB Tahap 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28</v>
      </c>
      <c r="B4" s="6" t="s">
        <v>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29</v>
      </c>
      <c r="B5" s="7" t="s">
        <v>90</v>
      </c>
      <c r="C5" s="8" t="s">
        <v>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31</v>
      </c>
      <c r="B6" s="9">
        <v>50000000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32</v>
      </c>
      <c r="B7" s="10">
        <v>0.01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33</v>
      </c>
      <c r="B8" s="11">
        <f>'Kalkulator Bonds (5 Tahun)'!B8</f>
        <v>50000000</v>
      </c>
      <c r="C8" s="8"/>
      <c r="D8" s="12"/>
      <c r="E8" s="1"/>
      <c r="F8" s="1"/>
      <c r="G8" s="1" t="s">
        <v>34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35</v>
      </c>
      <c r="B9" s="10">
        <v>8.1500000000000003E-2</v>
      </c>
      <c r="C9" s="13">
        <v>9.1499999999999998E-2</v>
      </c>
      <c r="D9" s="8" t="s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4" t="s">
        <v>36</v>
      </c>
      <c r="B11" s="66" t="s">
        <v>37</v>
      </c>
      <c r="C11" s="66" t="s">
        <v>38</v>
      </c>
      <c r="D11" s="66" t="s">
        <v>39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65"/>
      <c r="B12" s="65"/>
      <c r="C12" s="65"/>
      <c r="D12" s="65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16" t="s">
        <v>40</v>
      </c>
      <c r="B13" s="17">
        <f>'Kalkulator Bonds (5 Tahun)'!B13</f>
        <v>44391</v>
      </c>
      <c r="C13" s="18">
        <f>-B8*(1+B7)</f>
        <v>-50500000</v>
      </c>
      <c r="D13" s="19">
        <f t="shared" ref="D13:E13" si="0">B9</f>
        <v>8.1500000000000003E-2</v>
      </c>
      <c r="E13" s="20">
        <f t="shared" si="0"/>
        <v>9.1499999999999998E-2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6" t="s">
        <v>41</v>
      </c>
      <c r="B14" s="21">
        <f t="shared" ref="B14:B41" si="1">EDATE(B13,3)</f>
        <v>44483</v>
      </c>
      <c r="C14" s="22"/>
      <c r="D14" s="18">
        <f t="shared" ref="D14:D40" si="2">((($B$8*$B$9*(DAYS360(B13,B14))/360))*(1-$C$50))-($C$49*$B$8*(DAYS360(B13,B14))/360)</f>
        <v>864562.5</v>
      </c>
      <c r="E14" s="18">
        <f t="shared" ref="E14:E40" si="3">((($B$8*$C$9*(DAYS360(B13,B14))/360))*(1-$C$50))-($C$49*$B$8*(DAYS360(B13,B14))/360)</f>
        <v>970812.5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6" t="s">
        <v>42</v>
      </c>
      <c r="B15" s="21">
        <f t="shared" si="1"/>
        <v>44575</v>
      </c>
      <c r="C15" s="22"/>
      <c r="D15" s="18">
        <f t="shared" si="2"/>
        <v>864562.5</v>
      </c>
      <c r="E15" s="18">
        <f t="shared" si="3"/>
        <v>970812.5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6" t="s">
        <v>43</v>
      </c>
      <c r="B16" s="21">
        <f t="shared" si="1"/>
        <v>44665</v>
      </c>
      <c r="C16" s="22"/>
      <c r="D16" s="18">
        <f t="shared" si="2"/>
        <v>864562.5</v>
      </c>
      <c r="E16" s="18">
        <f t="shared" si="3"/>
        <v>970812.5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44</v>
      </c>
      <c r="B17" s="21">
        <f t="shared" si="1"/>
        <v>44756</v>
      </c>
      <c r="C17" s="22"/>
      <c r="D17" s="18">
        <f t="shared" si="2"/>
        <v>864562.5</v>
      </c>
      <c r="E17" s="18">
        <f t="shared" si="3"/>
        <v>970812.5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6" t="s">
        <v>45</v>
      </c>
      <c r="B18" s="21">
        <f t="shared" si="1"/>
        <v>44848</v>
      </c>
      <c r="C18" s="22"/>
      <c r="D18" s="18">
        <f t="shared" si="2"/>
        <v>864562.5</v>
      </c>
      <c r="E18" s="18">
        <f t="shared" si="3"/>
        <v>970812.5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6" t="s">
        <v>46</v>
      </c>
      <c r="B19" s="21">
        <f t="shared" si="1"/>
        <v>44940</v>
      </c>
      <c r="C19" s="22"/>
      <c r="D19" s="18">
        <f t="shared" si="2"/>
        <v>864562.5</v>
      </c>
      <c r="E19" s="18">
        <f t="shared" si="3"/>
        <v>970812.5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6" t="s">
        <v>47</v>
      </c>
      <c r="B20" s="21">
        <f t="shared" si="1"/>
        <v>45030</v>
      </c>
      <c r="C20" s="22"/>
      <c r="D20" s="18">
        <f t="shared" si="2"/>
        <v>864562.5</v>
      </c>
      <c r="E20" s="18">
        <f t="shared" si="3"/>
        <v>970812.5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48</v>
      </c>
      <c r="B21" s="21">
        <f t="shared" si="1"/>
        <v>45121</v>
      </c>
      <c r="C21" s="22"/>
      <c r="D21" s="18">
        <f t="shared" si="2"/>
        <v>864562.5</v>
      </c>
      <c r="E21" s="18">
        <f t="shared" si="3"/>
        <v>970812.5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49</v>
      </c>
      <c r="B22" s="21">
        <f t="shared" si="1"/>
        <v>45213</v>
      </c>
      <c r="C22" s="22"/>
      <c r="D22" s="18">
        <f t="shared" si="2"/>
        <v>864562.5</v>
      </c>
      <c r="E22" s="18">
        <f t="shared" si="3"/>
        <v>970812.5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50</v>
      </c>
      <c r="B23" s="21">
        <f t="shared" si="1"/>
        <v>45305</v>
      </c>
      <c r="C23" s="22"/>
      <c r="D23" s="18">
        <f t="shared" si="2"/>
        <v>864562.5</v>
      </c>
      <c r="E23" s="18">
        <f t="shared" si="3"/>
        <v>970812.5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51</v>
      </c>
      <c r="B24" s="21">
        <f t="shared" si="1"/>
        <v>45396</v>
      </c>
      <c r="C24" s="22"/>
      <c r="D24" s="18">
        <f t="shared" si="2"/>
        <v>864562.5</v>
      </c>
      <c r="E24" s="18">
        <f t="shared" si="3"/>
        <v>970812.5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60</v>
      </c>
      <c r="B25" s="21">
        <f t="shared" si="1"/>
        <v>45487</v>
      </c>
      <c r="C25" s="22"/>
      <c r="D25" s="18">
        <f t="shared" si="2"/>
        <v>864562.5</v>
      </c>
      <c r="E25" s="18">
        <f t="shared" si="3"/>
        <v>970812.5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6" t="s">
        <v>61</v>
      </c>
      <c r="B26" s="21">
        <f t="shared" si="1"/>
        <v>45579</v>
      </c>
      <c r="C26" s="22"/>
      <c r="D26" s="18">
        <f t="shared" si="2"/>
        <v>864562.5</v>
      </c>
      <c r="E26" s="18">
        <f t="shared" si="3"/>
        <v>970812.5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6" t="s">
        <v>62</v>
      </c>
      <c r="B27" s="21">
        <f t="shared" si="1"/>
        <v>45671</v>
      </c>
      <c r="C27" s="22"/>
      <c r="D27" s="18">
        <f t="shared" si="2"/>
        <v>864562.5</v>
      </c>
      <c r="E27" s="18">
        <f t="shared" si="3"/>
        <v>970812.5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6" t="s">
        <v>63</v>
      </c>
      <c r="B28" s="21">
        <f t="shared" si="1"/>
        <v>45761</v>
      </c>
      <c r="C28" s="22"/>
      <c r="D28" s="18">
        <f t="shared" si="2"/>
        <v>864562.5</v>
      </c>
      <c r="E28" s="18">
        <f t="shared" si="3"/>
        <v>970812.5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6" t="s">
        <v>64</v>
      </c>
      <c r="B29" s="21">
        <f t="shared" si="1"/>
        <v>45852</v>
      </c>
      <c r="C29" s="22"/>
      <c r="D29" s="18">
        <f t="shared" si="2"/>
        <v>864562.5</v>
      </c>
      <c r="E29" s="18">
        <f t="shared" si="3"/>
        <v>970812.5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6" t="s">
        <v>65</v>
      </c>
      <c r="B30" s="21">
        <f t="shared" si="1"/>
        <v>45944</v>
      </c>
      <c r="C30" s="22"/>
      <c r="D30" s="18">
        <f t="shared" si="2"/>
        <v>864562.5</v>
      </c>
      <c r="E30" s="18">
        <f t="shared" si="3"/>
        <v>970812.5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6" t="s">
        <v>66</v>
      </c>
      <c r="B31" s="21">
        <f t="shared" si="1"/>
        <v>46036</v>
      </c>
      <c r="C31" s="22"/>
      <c r="D31" s="18">
        <f t="shared" si="2"/>
        <v>864562.5</v>
      </c>
      <c r="E31" s="18">
        <f t="shared" si="3"/>
        <v>970812.5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6" t="s">
        <v>67</v>
      </c>
      <c r="B32" s="21">
        <f t="shared" si="1"/>
        <v>46126</v>
      </c>
      <c r="C32" s="22"/>
      <c r="D32" s="18">
        <f t="shared" si="2"/>
        <v>864562.5</v>
      </c>
      <c r="E32" s="18">
        <f t="shared" si="3"/>
        <v>970812.5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6" t="s">
        <v>70</v>
      </c>
      <c r="B33" s="21">
        <f t="shared" si="1"/>
        <v>46217</v>
      </c>
      <c r="C33" s="22"/>
      <c r="D33" s="18">
        <f t="shared" si="2"/>
        <v>864562.5</v>
      </c>
      <c r="E33" s="18">
        <f t="shared" si="3"/>
        <v>970812.5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6" t="s">
        <v>71</v>
      </c>
      <c r="B34" s="21">
        <f t="shared" si="1"/>
        <v>46309</v>
      </c>
      <c r="C34" s="22"/>
      <c r="D34" s="18">
        <f t="shared" si="2"/>
        <v>864562.5</v>
      </c>
      <c r="E34" s="18">
        <f t="shared" si="3"/>
        <v>970812.5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6" t="s">
        <v>72</v>
      </c>
      <c r="B35" s="21">
        <f t="shared" si="1"/>
        <v>46401</v>
      </c>
      <c r="C35" s="22"/>
      <c r="D35" s="18">
        <f t="shared" si="2"/>
        <v>864562.5</v>
      </c>
      <c r="E35" s="18">
        <f t="shared" si="3"/>
        <v>970812.5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6" t="s">
        <v>73</v>
      </c>
      <c r="B36" s="21">
        <f t="shared" si="1"/>
        <v>46491</v>
      </c>
      <c r="C36" s="22"/>
      <c r="D36" s="18">
        <f t="shared" si="2"/>
        <v>864562.5</v>
      </c>
      <c r="E36" s="18">
        <f t="shared" si="3"/>
        <v>970812.5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6" t="s">
        <v>74</v>
      </c>
      <c r="B37" s="21">
        <f t="shared" si="1"/>
        <v>46582</v>
      </c>
      <c r="C37" s="22"/>
      <c r="D37" s="18">
        <f t="shared" si="2"/>
        <v>864562.5</v>
      </c>
      <c r="E37" s="18">
        <f t="shared" si="3"/>
        <v>970812.5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6" t="s">
        <v>75</v>
      </c>
      <c r="B38" s="21">
        <f t="shared" si="1"/>
        <v>46674</v>
      </c>
      <c r="C38" s="22"/>
      <c r="D38" s="18">
        <f t="shared" si="2"/>
        <v>864562.5</v>
      </c>
      <c r="E38" s="18">
        <f t="shared" si="3"/>
        <v>970812.5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6" t="s">
        <v>76</v>
      </c>
      <c r="B39" s="21">
        <f t="shared" si="1"/>
        <v>46766</v>
      </c>
      <c r="C39" s="22"/>
      <c r="D39" s="18">
        <f t="shared" si="2"/>
        <v>864562.5</v>
      </c>
      <c r="E39" s="18">
        <f t="shared" si="3"/>
        <v>970812.5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6" t="s">
        <v>77</v>
      </c>
      <c r="B40" s="21">
        <f t="shared" si="1"/>
        <v>46857</v>
      </c>
      <c r="C40" s="22"/>
      <c r="D40" s="18">
        <f t="shared" si="2"/>
        <v>864562.5</v>
      </c>
      <c r="E40" s="18">
        <f t="shared" si="3"/>
        <v>970812.5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6" t="s">
        <v>78</v>
      </c>
      <c r="B41" s="21">
        <f t="shared" si="1"/>
        <v>46948</v>
      </c>
      <c r="C41" s="23"/>
      <c r="D41" s="18">
        <f>B8+((($B$8*$B$9*(DAYS360(B40,B41))/360))*(1-$C$50))-($C$49*$B$8*(DAYS360(B40,B41))/360)</f>
        <v>50864562.5</v>
      </c>
      <c r="E41" s="18">
        <f>B8+((($B$8*$C$9*(DAYS360(B40,B41))/360))*(1-$C$50))-($C$49*$B$8*(DAYS360(B40,B41))/360)</f>
        <v>50970812.5</v>
      </c>
      <c r="F41" s="1"/>
      <c r="G41" s="1"/>
      <c r="H41" s="1"/>
      <c r="I41" s="1" t="s">
        <v>34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67" t="s">
        <v>52</v>
      </c>
      <c r="B42" s="52"/>
      <c r="C42" s="24">
        <f>SUM(C13:C16)</f>
        <v>-50500000</v>
      </c>
      <c r="D42" s="24">
        <f t="shared" ref="D42:E42" si="4">SUM(D14:D41)</f>
        <v>74207750</v>
      </c>
      <c r="E42" s="24">
        <f t="shared" si="4"/>
        <v>77182750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3">
      <c r="A45" s="1" t="s">
        <v>53</v>
      </c>
      <c r="B45" s="1"/>
      <c r="C45" s="25"/>
      <c r="D45" s="2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 customHeight="1" x14ac:dyDescent="0.3">
      <c r="A46" s="62" t="s">
        <v>54</v>
      </c>
      <c r="B46" s="63"/>
      <c r="C46" s="63"/>
      <c r="D46" s="63"/>
      <c r="E46" s="63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 x14ac:dyDescent="0.3">
      <c r="A47" s="62" t="s">
        <v>55</v>
      </c>
      <c r="B47" s="63"/>
      <c r="C47" s="63"/>
      <c r="D47" s="63"/>
      <c r="E47" s="63"/>
      <c r="F47" s="2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3">
      <c r="A48" s="62" t="s">
        <v>56</v>
      </c>
      <c r="B48" s="63"/>
      <c r="C48" s="63"/>
      <c r="D48" s="63"/>
      <c r="E48" s="63"/>
      <c r="F48" s="2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3">
      <c r="A49" s="28" t="s">
        <v>57</v>
      </c>
      <c r="B49" s="1"/>
      <c r="C49" s="29">
        <f>0.01%*1.1</f>
        <v>1.1000000000000002E-4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3">
      <c r="A50" s="28" t="s">
        <v>58</v>
      </c>
      <c r="B50" s="1"/>
      <c r="C50" s="30">
        <v>0.15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46:E46"/>
    <mergeCell ref="A47:E47"/>
    <mergeCell ref="A48:E48"/>
    <mergeCell ref="A11:A12"/>
    <mergeCell ref="B11:B12"/>
    <mergeCell ref="C11:C12"/>
    <mergeCell ref="D11:D12"/>
    <mergeCell ref="A42:B4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(5 Tahun)</vt:lpstr>
      <vt:lpstr>Kalkulator Bonds (7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2021-06-10T11:29:49Z</dcterms:modified>
</cp:coreProperties>
</file>