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/>
  </bookViews>
  <sheets>
    <sheet name="Format Tabel Informasi" sheetId="1" r:id="rId1"/>
    <sheet name="Kalkulator Bonds (370 Hari)" sheetId="3" r:id="rId2"/>
    <sheet name="Kalkulator Bonds (3 Tahun)" sheetId="6" r:id="rId3"/>
    <sheet name="Kalkulator Bonds (5 Tahun)" sheetId="7" r:id="rId4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E33" i="7"/>
  <c r="D33"/>
  <c r="B33"/>
  <c r="E25" i="6"/>
  <c r="D25"/>
  <c r="B25"/>
  <c r="B14"/>
  <c r="B15"/>
  <c r="B16"/>
  <c r="B17"/>
  <c r="B18"/>
  <c r="B19"/>
  <c r="B20"/>
  <c r="B21"/>
  <c r="B22"/>
  <c r="B23"/>
  <c r="B24"/>
  <c r="C33"/>
  <c r="B14" i="3"/>
  <c r="B15"/>
  <c r="B16"/>
  <c r="B17"/>
  <c r="E17"/>
  <c r="D17"/>
  <c r="C25"/>
  <c r="B14" i="7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C4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4"/>
  <c r="C13"/>
  <c r="C34"/>
  <c r="E13"/>
  <c r="D13"/>
  <c r="B3"/>
  <c r="B3" i="6"/>
  <c r="D14"/>
  <c r="D15"/>
  <c r="D16"/>
  <c r="D17"/>
  <c r="D18"/>
  <c r="D19"/>
  <c r="D20"/>
  <c r="D21"/>
  <c r="D22"/>
  <c r="D23"/>
  <c r="D24"/>
  <c r="D26"/>
  <c r="E14"/>
  <c r="E15"/>
  <c r="E16"/>
  <c r="E17"/>
  <c r="E18"/>
  <c r="E19"/>
  <c r="E20"/>
  <c r="E21"/>
  <c r="E22"/>
  <c r="E23"/>
  <c r="E24"/>
  <c r="E26"/>
  <c r="C13"/>
  <c r="C26"/>
  <c r="E13"/>
  <c r="D13"/>
  <c r="D14" i="3"/>
  <c r="D15"/>
  <c r="D16"/>
  <c r="D18"/>
  <c r="D17" i="1"/>
  <c r="E13" i="3"/>
  <c r="D13"/>
  <c r="C13"/>
  <c r="C18"/>
  <c r="E17" i="1"/>
  <c r="E16" i="3"/>
  <c r="E15"/>
  <c r="E14"/>
  <c r="E18"/>
</calcChain>
</file>

<file path=xl/sharedStrings.xml><?xml version="1.0" encoding="utf-8"?>
<sst xmlns="http://schemas.openxmlformats.org/spreadsheetml/2006/main" count="151" uniqueCount="89">
  <si>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</si>
  <si>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</si>
  <si>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</si>
  <si>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</si>
  <si>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</si>
  <si>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</si>
  <si>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</si>
  <si>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</si>
  <si>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</si>
  <si>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</si>
  <si>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</si>
  <si>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</si>
  <si>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</si>
  <si>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</si>
  <si>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</si>
  <si>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</si>
  <si>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</si>
  <si>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</si>
  <si>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</si>
  <si>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</si>
  <si>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</si>
  <si>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</si>
  <si>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</si>
  <si>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</si>
  <si>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</si>
  <si>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</si>
  <si>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</si>
  <si>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</si>
  <si>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</si>
  <si>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</si>
  <si>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</si>
  <si>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</si>
  <si>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</si>
  <si>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</si>
  <si>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</si>
  <si>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</si>
  <si>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</si>
  <si>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</si>
  <si>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</si>
  <si>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</si>
  <si>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</si>
  <si>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</si>
  <si>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</si>
  <si>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</si>
  <si>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</si>
  <si>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</si>
  <si>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</si>
  <si>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</si>
  <si>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</si>
  <si>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</si>
  <si>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</si>
  <si>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</si>
  <si>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</si>
  <si>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</si>
  <si>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</si>
  <si>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</si>
  <si>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</si>
  <si>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</si>
  <si>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</si>
  <si>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</si>
  <si>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</si>
  <si>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</si>
  <si>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Rp50 juta dan kelipatan Rp 50 juta</t>
  </si>
  <si>
    <t>Kupon 12 + Pelunasan</t>
  </si>
  <si>
    <t>3 Tahun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</si>
  <si>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</si>
  <si>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</si>
  <si>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</si>
  <si>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</si>
  <si>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</si>
  <si>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</si>
  <si>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</si>
  <si>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</si>
  <si>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</si>
  <si>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10% setiap pembayaran kupon</t>
  </si>
  <si>
    <t>370 Hari</t>
  </si>
  <si>
    <t>Kupon 4 + Pelunasan</t>
  </si>
  <si>
    <t>Kupon 20 + Pelunasan</t>
  </si>
  <si>
    <t>Obligasi Berkelanjutan V Indomobil Finance Indonesia Dengan Tingkat Bunga Tetap Tahap I Tahun 2022</t>
  </si>
  <si>
    <t>Seri A (370 Hari) : 4,25% – 5,25%</t>
  </si>
  <si>
    <t>Seri B (3 tahun) : 6,00% – 7,25%</t>
  </si>
  <si>
    <t>Seri C (5 tahun) : 7,00% – 8,25%</t>
  </si>
  <si>
    <t xml:space="preserve">Sebanyak-banyaknya sebesar Rp 600.000.000.000,- (Enam Ratus Miliar Rupiah) </t>
  </si>
  <si>
    <t>Finance</t>
  </si>
  <si>
    <t>idA+ (Single A Plus) dari PT Pemeringkat Efek Indonesia</t>
  </si>
  <si>
    <t xml:space="preserve">20 - 24 Juni 2022 </t>
  </si>
  <si>
    <t>4,25% - 5,25%</t>
  </si>
  <si>
    <t>6,00% - 7,25%</t>
  </si>
  <si>
    <t>7.00% - 8.25%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</si>
</sst>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8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7" xfId="0" applyNumberFormat="1" applyFont="1" applyFill="1" applyBorder="1"/>
    <xf numFmtId="164" fontId="9" fillId="3" borderId="1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0" fillId="0" borderId="0" xfId="0" applyFont="1" applyAlignment="1"/>
    <xf numFmtId="0" fontId="5" fillId="3" borderId="7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4" fillId="0" borderId="10" xfId="0" applyFont="1" applyBorder="1"/>
    <xf numFmtId="10" fontId="5" fillId="3" borderId="8" xfId="0" applyNumberFormat="1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0" borderId="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5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13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8" borderId="9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8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1002"/>
  <sheetViews>
    <sheetView showGridLines="0" tabSelected="1" topLeftCell="B1" workbookViewId="0">
      <selection activeCell="C2" sqref="C2:E2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45.5" customWidth="1"/>
    <col min="6" max="26" width="7.5" customWidth="1"/>
  </cols>
  <sheetData>
    <row r="1" spans="1:26" ht="14.25" customHeight="1">
      <c r="B1" s="1"/>
      <c r="C1" s="1"/>
      <c r="D1" s="1"/>
      <c r="E1" s="1"/>
    </row>
    <row r="2" spans="1:26" ht="29.1" customHeight="1">
      <c r="A2" s="2"/>
      <c r="B2" s="37" t="s">
        <v>0</v>
      </c>
      <c r="C2" s="65" t="s">
        <v>78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>
      <c r="A3" s="2"/>
      <c r="B3" s="4" t="s">
        <v>1</v>
      </c>
      <c r="C3" s="55" t="s">
        <v>84</v>
      </c>
      <c r="D3" s="56"/>
      <c r="E3" s="5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46" t="s">
        <v>2</v>
      </c>
      <c r="C4" s="58" t="s">
        <v>79</v>
      </c>
      <c r="D4" s="59"/>
      <c r="E4" s="6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3" customFormat="1" ht="14.25" customHeight="1">
      <c r="A5" s="2"/>
      <c r="B5" s="47"/>
      <c r="C5" s="58" t="s">
        <v>80</v>
      </c>
      <c r="D5" s="50"/>
      <c r="E5" s="5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2"/>
      <c r="B6" s="48"/>
      <c r="C6" s="58" t="s">
        <v>81</v>
      </c>
      <c r="D6" s="50"/>
      <c r="E6" s="5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4" t="s">
        <v>3</v>
      </c>
      <c r="C7" s="61" t="s">
        <v>82</v>
      </c>
      <c r="D7" s="50"/>
      <c r="E7" s="5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>
      <c r="A8" s="2"/>
      <c r="B8" s="3" t="s">
        <v>4</v>
      </c>
      <c r="C8" s="62" t="s">
        <v>5</v>
      </c>
      <c r="D8" s="63"/>
      <c r="E8" s="6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3" t="s">
        <v>6</v>
      </c>
      <c r="C9" s="69" t="s">
        <v>83</v>
      </c>
      <c r="D9" s="70"/>
      <c r="E9" s="7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5" t="s">
        <v>7</v>
      </c>
      <c r="C10" s="72" t="s">
        <v>8</v>
      </c>
      <c r="D10" s="50"/>
      <c r="E10" s="5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6" t="s">
        <v>9</v>
      </c>
      <c r="C11" s="73" t="s">
        <v>85</v>
      </c>
      <c r="D11" s="50"/>
      <c r="E11" s="5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2"/>
      <c r="B12" s="6" t="s">
        <v>10</v>
      </c>
      <c r="C12" s="73" t="s">
        <v>11</v>
      </c>
      <c r="D12" s="50"/>
      <c r="E12" s="5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6" t="s">
        <v>12</v>
      </c>
      <c r="C13" s="73" t="s">
        <v>62</v>
      </c>
      <c r="D13" s="74"/>
      <c r="E13" s="7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>
      <c r="A14" s="2"/>
      <c r="B14" s="6" t="s">
        <v>13</v>
      </c>
      <c r="C14" s="73" t="s">
        <v>14</v>
      </c>
      <c r="D14" s="50"/>
      <c r="E14" s="5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7" t="s">
        <v>15</v>
      </c>
      <c r="C15" s="49">
        <v>0.01</v>
      </c>
      <c r="D15" s="50"/>
      <c r="E15" s="5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53" t="s">
        <v>16</v>
      </c>
      <c r="C16" s="8" t="s">
        <v>17</v>
      </c>
      <c r="D16" s="8" t="s">
        <v>18</v>
      </c>
      <c r="E16" s="8" t="s">
        <v>17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54"/>
      <c r="C17" s="9">
        <v>50000000</v>
      </c>
      <c r="D17" s="9">
        <f>C17*C15</f>
        <v>500000</v>
      </c>
      <c r="E17" s="9">
        <f>C17+D17</f>
        <v>50500000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3" t="s">
        <v>19</v>
      </c>
      <c r="C18" s="52" t="s">
        <v>74</v>
      </c>
      <c r="D18" s="50"/>
      <c r="E18" s="5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40" customFormat="1" ht="14.25" customHeight="1">
      <c r="A19" s="2"/>
      <c r="B19" s="3" t="s">
        <v>61</v>
      </c>
      <c r="C19" s="10">
        <v>44749</v>
      </c>
      <c r="D19" s="38"/>
      <c r="E19" s="3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3" t="s">
        <v>20</v>
      </c>
      <c r="C20" s="10">
        <v>44750</v>
      </c>
      <c r="D20" s="35"/>
      <c r="E20" s="3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3" t="s">
        <v>21</v>
      </c>
      <c r="C21" s="10">
        <v>44753</v>
      </c>
      <c r="D21" s="35"/>
      <c r="E21" s="3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22</v>
      </c>
      <c r="C22" s="68" t="s">
        <v>23</v>
      </c>
      <c r="D22" s="50"/>
      <c r="E22" s="5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24</v>
      </c>
      <c r="C23" s="68" t="s">
        <v>25</v>
      </c>
      <c r="D23" s="50"/>
      <c r="E23" s="5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3" t="s">
        <v>26</v>
      </c>
      <c r="C24" s="68" t="s">
        <v>27</v>
      </c>
      <c r="D24" s="50"/>
      <c r="E24" s="5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5" ht="14.25" customHeight="1">
      <c r="B33" s="1"/>
      <c r="C33" s="1"/>
      <c r="D33" s="1"/>
      <c r="E33" s="1"/>
    </row>
    <row r="34" spans="2:5" ht="14.25" customHeight="1">
      <c r="B34" s="1"/>
      <c r="C34" s="1"/>
      <c r="D34" s="1"/>
      <c r="E34" s="1"/>
    </row>
    <row r="35" spans="2:5" ht="14.25" customHeight="1">
      <c r="B35" s="1"/>
      <c r="C35" s="1"/>
      <c r="D35" s="1"/>
      <c r="E35" s="1"/>
    </row>
    <row r="36" spans="2:5" ht="14.25" customHeight="1">
      <c r="B36" s="1"/>
      <c r="C36" s="1"/>
      <c r="D36" s="1"/>
      <c r="E36" s="1"/>
    </row>
    <row r="37" spans="2:5" ht="14.25" customHeight="1">
      <c r="B37" s="1"/>
      <c r="C37" s="1"/>
      <c r="D37" s="1"/>
      <c r="E37" s="1"/>
    </row>
    <row r="38" spans="2:5" ht="14.25" customHeight="1">
      <c r="B38" s="1"/>
      <c r="C38" s="1"/>
      <c r="D38" s="1"/>
      <c r="E38" s="1"/>
    </row>
    <row r="39" spans="2:5" ht="14.25" customHeight="1">
      <c r="B39" s="1"/>
      <c r="C39" s="1"/>
      <c r="D39" s="1"/>
      <c r="E39" s="1"/>
    </row>
    <row r="40" spans="2:5" ht="14.25" customHeight="1">
      <c r="B40" s="1"/>
      <c r="C40" s="1"/>
      <c r="D40" s="1"/>
      <c r="E40" s="1"/>
    </row>
    <row r="41" spans="2:5" ht="14.25" customHeight="1">
      <c r="B41" s="1"/>
      <c r="C41" s="1"/>
      <c r="D41" s="1"/>
      <c r="E41" s="1"/>
    </row>
    <row r="42" spans="2:5" ht="14.25" customHeight="1">
      <c r="B42" s="1"/>
      <c r="C42" s="1"/>
      <c r="D42" s="1"/>
      <c r="E42" s="1"/>
    </row>
    <row r="43" spans="2:5" ht="14.25" customHeight="1">
      <c r="B43" s="1"/>
      <c r="C43" s="1"/>
      <c r="D43" s="1"/>
      <c r="E43" s="1"/>
    </row>
    <row r="44" spans="2:5" ht="14.25" customHeight="1">
      <c r="B44" s="1"/>
      <c r="C44" s="1"/>
      <c r="D44" s="1"/>
      <c r="E44" s="1"/>
    </row>
    <row r="45" spans="2:5" ht="14.25" customHeight="1">
      <c r="B45" s="1"/>
      <c r="C45" s="1"/>
      <c r="D45" s="1"/>
      <c r="E45" s="1"/>
    </row>
    <row r="46" spans="2:5" ht="14.25" customHeight="1">
      <c r="B46" s="1"/>
      <c r="C46" s="1"/>
      <c r="D46" s="1"/>
      <c r="E46" s="1"/>
    </row>
    <row r="47" spans="2:5" ht="14.25" customHeight="1">
      <c r="B47" s="1"/>
      <c r="C47" s="1"/>
      <c r="D47" s="1"/>
      <c r="E47" s="1"/>
    </row>
    <row r="48" spans="2:5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  <row r="1001" spans="2:5" ht="14.25" customHeight="1">
      <c r="B1001" s="1"/>
      <c r="C1001" s="1"/>
      <c r="D1001" s="1"/>
      <c r="E1001" s="1"/>
    </row>
    <row r="1002" spans="2:5" ht="14.25" customHeight="1">
      <c r="B1002" s="1"/>
      <c r="C1002" s="1"/>
      <c r="D1002" s="1"/>
      <c r="E1002" s="1"/>
    </row>
  </sheetData>
  <mergeCells count="20">
    <mergeCell ref="C2:E2"/>
    <mergeCell ref="C22:E22"/>
    <mergeCell ref="C23:E23"/>
    <mergeCell ref="C24:E24"/>
    <mergeCell ref="C9:E9"/>
    <mergeCell ref="C10:E10"/>
    <mergeCell ref="C11:E11"/>
    <mergeCell ref="C12:E12"/>
    <mergeCell ref="C13:E13"/>
    <mergeCell ref="C14:E14"/>
    <mergeCell ref="B4:B6"/>
    <mergeCell ref="C15:E15"/>
    <mergeCell ref="C18:E18"/>
    <mergeCell ref="B16:B17"/>
    <mergeCell ref="C3:E3"/>
    <mergeCell ref="C4:E4"/>
    <mergeCell ref="C6:E6"/>
    <mergeCell ref="C7:E7"/>
    <mergeCell ref="C8:E8"/>
    <mergeCell ref="C5:E5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992"/>
  <sheetViews>
    <sheetView showGridLines="0" workbookViewId="0">
      <selection activeCell="B3" sqref="B3"/>
    </sheetView>
  </sheetViews>
  <sheetFormatPr defaultColWidth="12.5" defaultRowHeight="15" customHeight="1"/>
  <cols>
    <col min="1" max="1" width="19.5" customWidth="1"/>
    <col min="2" max="2" width="14.625" customWidth="1"/>
    <col min="3" max="7" width="13.5" customWidth="1"/>
    <col min="8" max="8" width="11" customWidth="1"/>
    <col min="9" max="9" width="11.875" customWidth="1"/>
    <col min="10" max="26" width="7.5" customWidth="1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12" t="s">
        <v>78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75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86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4.2500000000000003E-2</v>
      </c>
      <c r="C9" s="20">
        <v>5.2499999999999998E-2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8" t="s">
        <v>38</v>
      </c>
      <c r="B11" s="80" t="s">
        <v>39</v>
      </c>
      <c r="C11" s="80" t="s">
        <v>40</v>
      </c>
      <c r="D11" s="80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9"/>
      <c r="B12" s="79"/>
      <c r="C12" s="79"/>
      <c r="D12" s="79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v>44750</v>
      </c>
      <c r="C13" s="25">
        <f>-B8*(1+B7)</f>
        <v>-1010000000</v>
      </c>
      <c r="D13" s="26">
        <f t="shared" ref="D13:E13" si="0">B9</f>
        <v>4.2500000000000003E-2</v>
      </c>
      <c r="E13" s="26">
        <f t="shared" si="0"/>
        <v>5.2499999999999998E-2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>EDATE(B13,3)</f>
        <v>44842</v>
      </c>
      <c r="C14" s="28"/>
      <c r="D14" s="25">
        <f>((($B$8*$B$9*(DAYS360(B13,B14))/360))*(1-$C$26))-($C$25*$B$8*(DAYS360(B13,B14))/360)</f>
        <v>9534750</v>
      </c>
      <c r="E14" s="25">
        <f>((($B$8*$C$9*(DAYS360(B13,B14))/360))*(1-$C$26))-($C$25*$B$8*(DAYS360(B13,B14))/360)</f>
        <v>11784750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ref="B15:B17" si="1">EDATE(B14,3)</f>
        <v>44934</v>
      </c>
      <c r="C15" s="28"/>
      <c r="D15" s="25">
        <f>((($B$8*$B$9*(DAYS360(B14,B15))/360))*(1-$C$26))-($C$25*$B$8*(DAYS360(B14,B15))/360)</f>
        <v>9534750</v>
      </c>
      <c r="E15" s="25">
        <f>((($B$8*$C$9*(DAYS360(B14,B15))/360))*(1-$C$26))-($C$25*$B$8*(DAYS360(B14,B15))/360)</f>
        <v>11784750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45024</v>
      </c>
      <c r="C16" s="28"/>
      <c r="D16" s="25">
        <f>((($B$8*$B$9*(DAYS360(B15,B16))/360))*(1-$C$26))-($C$25*$B$8*(DAYS360(B15,B16))/360)</f>
        <v>9534750</v>
      </c>
      <c r="E16" s="25">
        <f>((($B$8*$C$9*(DAYS360(B15,B16))/360))*(1-$C$26))-($C$25*$B$8*(DAYS360(B15,B16))/360)</f>
        <v>11784750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41" customFormat="1" ht="15.75" customHeight="1">
      <c r="A17" s="23" t="s">
        <v>76</v>
      </c>
      <c r="B17" s="27">
        <f t="shared" si="1"/>
        <v>45115</v>
      </c>
      <c r="C17" s="28"/>
      <c r="D17" s="25">
        <f>((($B$8*$B$9*(DAYS360(B16,B17))/360))*(1-$C$26))-($C$25*$B$8*(DAYS360(B16,B17))/360)+B8</f>
        <v>1009534750</v>
      </c>
      <c r="E17" s="25">
        <f>((($B$8*$C$9*(DAYS360(B16,B17))/360))*(1-$C$26))-($C$25*$B$8*(DAYS360(B16,B17))/360)+B8</f>
        <v>1011784750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1" t="s">
        <v>46</v>
      </c>
      <c r="B18" s="51"/>
      <c r="C18" s="29">
        <f>SUM(C13:C16)</f>
        <v>-1010000000</v>
      </c>
      <c r="D18" s="29">
        <f>SUM(D14:D17)</f>
        <v>1038139000</v>
      </c>
      <c r="E18" s="29">
        <f>SUM(E14:E17)</f>
        <v>1047139000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" t="s">
        <v>47</v>
      </c>
      <c r="B21" s="1"/>
      <c r="C21" s="30"/>
      <c r="D21" s="3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76" t="s">
        <v>48</v>
      </c>
      <c r="B22" s="77"/>
      <c r="C22" s="77"/>
      <c r="D22" s="77"/>
      <c r="E22" s="77"/>
      <c r="F22" s="3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76" t="s">
        <v>49</v>
      </c>
      <c r="B23" s="77"/>
      <c r="C23" s="77"/>
      <c r="D23" s="77"/>
      <c r="E23" s="77"/>
      <c r="F23" s="3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76" t="s">
        <v>50</v>
      </c>
      <c r="B24" s="77"/>
      <c r="C24" s="77"/>
      <c r="D24" s="77"/>
      <c r="E24" s="77"/>
      <c r="F24" s="3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33" t="s">
        <v>51</v>
      </c>
      <c r="B25" s="1"/>
      <c r="C25" s="44">
        <f>0.01%*1.11</f>
        <v>1.1100000000000001E-4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33" t="s">
        <v>52</v>
      </c>
      <c r="B26" s="1"/>
      <c r="C26" s="34">
        <v>0.1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8">
    <mergeCell ref="A22:E22"/>
    <mergeCell ref="A23:E23"/>
    <mergeCell ref="A24:E24"/>
    <mergeCell ref="A11:A12"/>
    <mergeCell ref="B11:B12"/>
    <mergeCell ref="C11:C12"/>
    <mergeCell ref="D11:D12"/>
    <mergeCell ref="A18:B18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workbookViewId="0">
      <selection activeCell="D13" sqref="D13"/>
    </sheetView>
  </sheetViews>
  <sheetFormatPr defaultColWidth="12.5" defaultRowHeight="15" customHeight="1"/>
  <cols>
    <col min="1" max="1" width="19.5" style="43" customWidth="1"/>
    <col min="2" max="2" width="14.625" style="43" customWidth="1"/>
    <col min="3" max="7" width="13.5" style="43" customWidth="1"/>
    <col min="8" max="8" width="11" style="43" customWidth="1"/>
    <col min="9" max="9" width="11.875" style="43" customWidth="1"/>
    <col min="10" max="26" width="7.5" style="43" customWidth="1"/>
    <col min="27" max="16384" width="12.5" style="43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12" t="str">
        <f>'Kalkulator Bonds (370 Hari)'!B3</f>
        <v>Obligasi Berkelanjutan V Indomobil Finance Indonesia Dengan Tingkat Bunga Tetap Tahap I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87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0.06</v>
      </c>
      <c r="C9" s="20">
        <v>7.2499999999999995E-2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8" t="s">
        <v>38</v>
      </c>
      <c r="B11" s="80" t="s">
        <v>39</v>
      </c>
      <c r="C11" s="80" t="s">
        <v>40</v>
      </c>
      <c r="D11" s="80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9"/>
      <c r="B12" s="79"/>
      <c r="C12" s="79"/>
      <c r="D12" s="79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v>44743</v>
      </c>
      <c r="C13" s="25">
        <f>-B8*(1+B7)</f>
        <v>-1010000000</v>
      </c>
      <c r="D13" s="26">
        <f t="shared" ref="D13:E13" si="0">B9</f>
        <v>0.06</v>
      </c>
      <c r="E13" s="26">
        <f t="shared" si="0"/>
        <v>7.2499999999999995E-2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 t="shared" ref="B14:B25" si="1">EDATE(B13,3)</f>
        <v>44835</v>
      </c>
      <c r="C14" s="28"/>
      <c r="D14" s="25">
        <f t="shared" ref="D14:D24" si="2">((($B$8*$B$9*(DAYS360(B13,B14))/360))*(1-$C$34))-($C$33*$B$8*(DAYS360(B13,B14))/360)</f>
        <v>13472250</v>
      </c>
      <c r="E14" s="25">
        <f t="shared" ref="E14:E24" si="3">((($B$8*$C$9*(DAYS360(B13,B14))/360))*(1-$C$34))-($C$33*$B$8*(DAYS360(B13,B14))/360)</f>
        <v>16284750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si="1"/>
        <v>44927</v>
      </c>
      <c r="C15" s="28"/>
      <c r="D15" s="25">
        <f t="shared" si="2"/>
        <v>13472250</v>
      </c>
      <c r="E15" s="25">
        <f t="shared" si="3"/>
        <v>16284750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45017</v>
      </c>
      <c r="C16" s="28"/>
      <c r="D16" s="25">
        <f t="shared" si="2"/>
        <v>13472250</v>
      </c>
      <c r="E16" s="25">
        <f t="shared" si="3"/>
        <v>16284750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53</v>
      </c>
      <c r="B17" s="27">
        <f t="shared" si="1"/>
        <v>45108</v>
      </c>
      <c r="C17" s="28"/>
      <c r="D17" s="25">
        <f t="shared" si="2"/>
        <v>13472250</v>
      </c>
      <c r="E17" s="25">
        <f t="shared" si="3"/>
        <v>16284750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54</v>
      </c>
      <c r="B18" s="27">
        <f t="shared" si="1"/>
        <v>45200</v>
      </c>
      <c r="C18" s="28"/>
      <c r="D18" s="25">
        <f t="shared" si="2"/>
        <v>13472250</v>
      </c>
      <c r="E18" s="25">
        <f t="shared" si="3"/>
        <v>16284750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55</v>
      </c>
      <c r="B19" s="27">
        <f t="shared" si="1"/>
        <v>45292</v>
      </c>
      <c r="C19" s="28"/>
      <c r="D19" s="25">
        <f t="shared" si="2"/>
        <v>13472250</v>
      </c>
      <c r="E19" s="25">
        <f t="shared" si="3"/>
        <v>16284750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56</v>
      </c>
      <c r="B20" s="27">
        <f t="shared" si="1"/>
        <v>45383</v>
      </c>
      <c r="C20" s="28"/>
      <c r="D20" s="25">
        <f t="shared" si="2"/>
        <v>13472250</v>
      </c>
      <c r="E20" s="25">
        <f t="shared" si="3"/>
        <v>16284750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57</v>
      </c>
      <c r="B21" s="27">
        <f t="shared" si="1"/>
        <v>45474</v>
      </c>
      <c r="C21" s="28"/>
      <c r="D21" s="25">
        <f t="shared" si="2"/>
        <v>13472250</v>
      </c>
      <c r="E21" s="25">
        <f t="shared" si="3"/>
        <v>16284750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58</v>
      </c>
      <c r="B22" s="27">
        <f t="shared" si="1"/>
        <v>45566</v>
      </c>
      <c r="C22" s="28"/>
      <c r="D22" s="25">
        <f t="shared" si="2"/>
        <v>13472250</v>
      </c>
      <c r="E22" s="25">
        <f t="shared" si="3"/>
        <v>16284750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59</v>
      </c>
      <c r="B23" s="27">
        <f t="shared" si="1"/>
        <v>45658</v>
      </c>
      <c r="C23" s="28"/>
      <c r="D23" s="25">
        <f t="shared" si="2"/>
        <v>13472250</v>
      </c>
      <c r="E23" s="25">
        <f t="shared" si="3"/>
        <v>16284750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3" t="s">
        <v>60</v>
      </c>
      <c r="B24" s="27">
        <f t="shared" si="1"/>
        <v>45748</v>
      </c>
      <c r="C24" s="28"/>
      <c r="D24" s="25">
        <f t="shared" si="2"/>
        <v>13472250</v>
      </c>
      <c r="E24" s="25">
        <f t="shared" si="3"/>
        <v>16284750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3" t="s">
        <v>63</v>
      </c>
      <c r="B25" s="27">
        <f t="shared" si="1"/>
        <v>45839</v>
      </c>
      <c r="C25" s="28"/>
      <c r="D25" s="25">
        <f>((($B$8*$B$9*(DAYS360(B24,B25))/360))*(1-$C$34))-($C$33*$B$8*(DAYS360(B24,B25))/360)+B8</f>
        <v>1013472250</v>
      </c>
      <c r="E25" s="25">
        <f>((($B$8*$C$9*(DAYS360(B24,B25))/360))*(1-$C$34))-($C$33*$B$8*(DAYS360(B24,B25))/360)+B8</f>
        <v>1016284750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1" t="s">
        <v>46</v>
      </c>
      <c r="B26" s="51"/>
      <c r="C26" s="29">
        <f>SUM(C13:C16)</f>
        <v>-1010000000</v>
      </c>
      <c r="D26" s="29">
        <f>SUM(D14:D25)</f>
        <v>1161667000</v>
      </c>
      <c r="E26" s="29">
        <f>SUM(E14:E25)</f>
        <v>1195417000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47</v>
      </c>
      <c r="B29" s="1"/>
      <c r="C29" s="30"/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6" t="s">
        <v>48</v>
      </c>
      <c r="B30" s="77"/>
      <c r="C30" s="77"/>
      <c r="D30" s="77"/>
      <c r="E30" s="77"/>
      <c r="F30" s="4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6" t="s">
        <v>49</v>
      </c>
      <c r="B31" s="77"/>
      <c r="C31" s="77"/>
      <c r="D31" s="77"/>
      <c r="E31" s="77"/>
      <c r="F31" s="4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6" t="s">
        <v>50</v>
      </c>
      <c r="B32" s="77"/>
      <c r="C32" s="77"/>
      <c r="D32" s="77"/>
      <c r="E32" s="77"/>
      <c r="F32" s="4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3" t="s">
        <v>51</v>
      </c>
      <c r="B33" s="1"/>
      <c r="C33" s="44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3" t="s">
        <v>52</v>
      </c>
      <c r="B34" s="1"/>
      <c r="C34" s="34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1:E31"/>
    <mergeCell ref="A32:E32"/>
    <mergeCell ref="A11:A12"/>
    <mergeCell ref="B11:B12"/>
    <mergeCell ref="C11:C12"/>
    <mergeCell ref="D11:D12"/>
    <mergeCell ref="A26:B26"/>
    <mergeCell ref="A30:E30"/>
  </mergeCells>
  <phoneticPr fontId="16" type="noConversion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E49"/>
  <sheetViews>
    <sheetView workbookViewId="0">
      <selection activeCell="C10" sqref="C10"/>
    </sheetView>
  </sheetViews>
  <sheetFormatPr defaultColWidth="11" defaultRowHeight="14.25"/>
  <cols>
    <col min="1" max="1" width="27.125" bestFit="1" customWidth="1"/>
    <col min="2" max="2" width="16" customWidth="1"/>
    <col min="3" max="3" width="14.375" customWidth="1"/>
    <col min="4" max="4" width="13.25" customWidth="1"/>
    <col min="5" max="5" width="14.125" customWidth="1"/>
  </cols>
  <sheetData>
    <row r="1" spans="1:5" ht="15.75">
      <c r="A1" s="11" t="s">
        <v>28</v>
      </c>
      <c r="B1" s="11"/>
      <c r="C1" s="1"/>
      <c r="D1" s="1"/>
      <c r="E1" s="1"/>
    </row>
    <row r="2" spans="1:5" ht="15">
      <c r="A2" s="1"/>
      <c r="B2" s="1"/>
      <c r="C2" s="1"/>
      <c r="D2" s="1"/>
      <c r="E2" s="1"/>
    </row>
    <row r="3" spans="1:5" ht="15">
      <c r="A3" s="12" t="s">
        <v>29</v>
      </c>
      <c r="B3" s="12" t="str">
        <f>'Kalkulator Bonds (370 Hari)'!B3</f>
        <v>Obligasi Berkelanjutan V Indomobil Finance Indonesia Dengan Tingkat Bunga Tetap Tahap I Tahun 2022</v>
      </c>
      <c r="C3" s="1"/>
      <c r="D3" s="1"/>
      <c r="E3" s="1"/>
    </row>
    <row r="4" spans="1:5" ht="15">
      <c r="A4" s="12" t="s">
        <v>30</v>
      </c>
      <c r="B4" s="13" t="s">
        <v>65</v>
      </c>
      <c r="C4" s="1"/>
      <c r="D4" s="1"/>
      <c r="E4" s="1"/>
    </row>
    <row r="5" spans="1:5" ht="15">
      <c r="A5" s="12" t="s">
        <v>31</v>
      </c>
      <c r="B5" s="14" t="s">
        <v>88</v>
      </c>
      <c r="C5" s="15" t="s">
        <v>32</v>
      </c>
      <c r="D5" s="1"/>
      <c r="E5" s="1"/>
    </row>
    <row r="6" spans="1:5" ht="15">
      <c r="A6" s="12" t="s">
        <v>33</v>
      </c>
      <c r="B6" s="16">
        <v>50000000</v>
      </c>
      <c r="C6" s="15"/>
      <c r="D6" s="1"/>
      <c r="E6" s="1"/>
    </row>
    <row r="7" spans="1:5" ht="15">
      <c r="A7" s="12" t="s">
        <v>34</v>
      </c>
      <c r="B7" s="17">
        <v>0.01</v>
      </c>
      <c r="C7" s="15"/>
      <c r="D7" s="1"/>
      <c r="E7" s="1"/>
    </row>
    <row r="8" spans="1:5" ht="15">
      <c r="A8" s="12" t="s">
        <v>35</v>
      </c>
      <c r="B8" s="18">
        <v>1000000000</v>
      </c>
      <c r="C8" s="15"/>
      <c r="D8" s="19"/>
      <c r="E8" s="1"/>
    </row>
    <row r="9" spans="1:5" ht="15">
      <c r="A9" s="12" t="s">
        <v>37</v>
      </c>
      <c r="B9" s="17">
        <v>7.0000000000000007E-2</v>
      </c>
      <c r="C9" s="20">
        <v>8.2500000000000004E-2</v>
      </c>
      <c r="D9" s="15" t="s">
        <v>32</v>
      </c>
      <c r="E9" s="1"/>
    </row>
    <row r="10" spans="1:5" ht="15">
      <c r="A10" s="1"/>
      <c r="B10" s="1"/>
      <c r="C10" s="1"/>
      <c r="D10" s="1"/>
      <c r="E10" s="1"/>
    </row>
    <row r="11" spans="1:5" ht="15">
      <c r="A11" s="78" t="s">
        <v>38</v>
      </c>
      <c r="B11" s="80" t="s">
        <v>39</v>
      </c>
      <c r="C11" s="80" t="s">
        <v>40</v>
      </c>
      <c r="D11" s="80" t="s">
        <v>41</v>
      </c>
      <c r="E11" s="21"/>
    </row>
    <row r="12" spans="1:5" ht="15">
      <c r="A12" s="79"/>
      <c r="B12" s="79"/>
      <c r="C12" s="79"/>
      <c r="D12" s="79"/>
      <c r="E12" s="22"/>
    </row>
    <row r="13" spans="1:5" ht="15">
      <c r="A13" s="23" t="s">
        <v>42</v>
      </c>
      <c r="B13" s="24">
        <v>44743</v>
      </c>
      <c r="C13" s="25">
        <f>-B8*(1+B7)</f>
        <v>-1010000000</v>
      </c>
      <c r="D13" s="26">
        <f t="shared" ref="D13:E13" si="0">B9</f>
        <v>7.0000000000000007E-2</v>
      </c>
      <c r="E13" s="26">
        <f t="shared" si="0"/>
        <v>8.2500000000000004E-2</v>
      </c>
    </row>
    <row r="14" spans="1:5" ht="15">
      <c r="A14" s="23" t="s">
        <v>43</v>
      </c>
      <c r="B14" s="27">
        <f t="shared" ref="B14:B33" si="1">EDATE(B13,3)</f>
        <v>44835</v>
      </c>
      <c r="C14" s="28"/>
      <c r="D14" s="25">
        <f t="shared" ref="D14:D32" si="2">((($B$8*$B$9*(DAYS360(B13,B14))/360))*(1-$C$42))-($C$41*$B$8*(DAYS360(B13,B14))/360)</f>
        <v>15722250</v>
      </c>
      <c r="E14" s="25">
        <f t="shared" ref="E14:E32" si="3">((($B$8*$C$9*(DAYS360(B13,B14))/360))*(1-$C$42))-($C$41*$B$8*(DAYS360(B13,B14))/360)</f>
        <v>18534750</v>
      </c>
    </row>
    <row r="15" spans="1:5" ht="15">
      <c r="A15" s="23" t="s">
        <v>44</v>
      </c>
      <c r="B15" s="27">
        <f t="shared" si="1"/>
        <v>44927</v>
      </c>
      <c r="C15" s="28"/>
      <c r="D15" s="25">
        <f t="shared" si="2"/>
        <v>15722250</v>
      </c>
      <c r="E15" s="25">
        <f t="shared" si="3"/>
        <v>18534750</v>
      </c>
    </row>
    <row r="16" spans="1:5" ht="15">
      <c r="A16" s="23" t="s">
        <v>45</v>
      </c>
      <c r="B16" s="27">
        <f t="shared" si="1"/>
        <v>45017</v>
      </c>
      <c r="C16" s="28"/>
      <c r="D16" s="25">
        <f t="shared" si="2"/>
        <v>15722250</v>
      </c>
      <c r="E16" s="25">
        <f t="shared" si="3"/>
        <v>18534750</v>
      </c>
    </row>
    <row r="17" spans="1:5" ht="15">
      <c r="A17" s="23" t="s">
        <v>53</v>
      </c>
      <c r="B17" s="27">
        <f t="shared" si="1"/>
        <v>45108</v>
      </c>
      <c r="C17" s="28"/>
      <c r="D17" s="25">
        <f t="shared" si="2"/>
        <v>15722250</v>
      </c>
      <c r="E17" s="25">
        <f t="shared" si="3"/>
        <v>18534750</v>
      </c>
    </row>
    <row r="18" spans="1:5" ht="15">
      <c r="A18" s="23" t="s">
        <v>54</v>
      </c>
      <c r="B18" s="27">
        <f t="shared" si="1"/>
        <v>45200</v>
      </c>
      <c r="C18" s="28"/>
      <c r="D18" s="25">
        <f t="shared" si="2"/>
        <v>15722250</v>
      </c>
      <c r="E18" s="25">
        <f t="shared" si="3"/>
        <v>18534750</v>
      </c>
    </row>
    <row r="19" spans="1:5" ht="15">
      <c r="A19" s="23" t="s">
        <v>55</v>
      </c>
      <c r="B19" s="27">
        <f t="shared" si="1"/>
        <v>45292</v>
      </c>
      <c r="C19" s="28"/>
      <c r="D19" s="25">
        <f t="shared" si="2"/>
        <v>15722250</v>
      </c>
      <c r="E19" s="25">
        <f t="shared" si="3"/>
        <v>18534750</v>
      </c>
    </row>
    <row r="20" spans="1:5" ht="15">
      <c r="A20" s="23" t="s">
        <v>56</v>
      </c>
      <c r="B20" s="27">
        <f t="shared" si="1"/>
        <v>45383</v>
      </c>
      <c r="C20" s="28"/>
      <c r="D20" s="25">
        <f t="shared" si="2"/>
        <v>15722250</v>
      </c>
      <c r="E20" s="25">
        <f t="shared" si="3"/>
        <v>18534750</v>
      </c>
    </row>
    <row r="21" spans="1:5" ht="15">
      <c r="A21" s="23" t="s">
        <v>57</v>
      </c>
      <c r="B21" s="27">
        <f t="shared" si="1"/>
        <v>45474</v>
      </c>
      <c r="C21" s="28"/>
      <c r="D21" s="25">
        <f t="shared" si="2"/>
        <v>15722250</v>
      </c>
      <c r="E21" s="25">
        <f t="shared" si="3"/>
        <v>18534750</v>
      </c>
    </row>
    <row r="22" spans="1:5" ht="15">
      <c r="A22" s="23" t="s">
        <v>58</v>
      </c>
      <c r="B22" s="27">
        <f t="shared" si="1"/>
        <v>45566</v>
      </c>
      <c r="C22" s="28"/>
      <c r="D22" s="25">
        <f t="shared" si="2"/>
        <v>15722250</v>
      </c>
      <c r="E22" s="25">
        <f t="shared" si="3"/>
        <v>18534750</v>
      </c>
    </row>
    <row r="23" spans="1:5" ht="15">
      <c r="A23" s="23" t="s">
        <v>59</v>
      </c>
      <c r="B23" s="27">
        <f t="shared" si="1"/>
        <v>45658</v>
      </c>
      <c r="C23" s="28"/>
      <c r="D23" s="25">
        <f t="shared" si="2"/>
        <v>15722250</v>
      </c>
      <c r="E23" s="25">
        <f t="shared" si="3"/>
        <v>18534750</v>
      </c>
    </row>
    <row r="24" spans="1:5" ht="15">
      <c r="A24" s="23" t="s">
        <v>60</v>
      </c>
      <c r="B24" s="27">
        <f t="shared" si="1"/>
        <v>45748</v>
      </c>
      <c r="C24" s="28"/>
      <c r="D24" s="25">
        <f t="shared" si="2"/>
        <v>15722250</v>
      </c>
      <c r="E24" s="25">
        <f t="shared" si="3"/>
        <v>18534750</v>
      </c>
    </row>
    <row r="25" spans="1:5" ht="15">
      <c r="A25" s="23" t="s">
        <v>66</v>
      </c>
      <c r="B25" s="27">
        <f t="shared" si="1"/>
        <v>45839</v>
      </c>
      <c r="C25" s="28"/>
      <c r="D25" s="25">
        <f t="shared" si="2"/>
        <v>15722250</v>
      </c>
      <c r="E25" s="25">
        <f t="shared" si="3"/>
        <v>18534750</v>
      </c>
    </row>
    <row r="26" spans="1:5" ht="15">
      <c r="A26" s="23" t="s">
        <v>67</v>
      </c>
      <c r="B26" s="27">
        <f t="shared" si="1"/>
        <v>45931</v>
      </c>
      <c r="C26" s="28"/>
      <c r="D26" s="25">
        <f t="shared" si="2"/>
        <v>15722250</v>
      </c>
      <c r="E26" s="25">
        <f t="shared" si="3"/>
        <v>18534750</v>
      </c>
    </row>
    <row r="27" spans="1:5" ht="15">
      <c r="A27" s="23" t="s">
        <v>68</v>
      </c>
      <c r="B27" s="27">
        <f t="shared" si="1"/>
        <v>46023</v>
      </c>
      <c r="C27" s="28"/>
      <c r="D27" s="25">
        <f t="shared" si="2"/>
        <v>15722250</v>
      </c>
      <c r="E27" s="25">
        <f t="shared" si="3"/>
        <v>18534750</v>
      </c>
    </row>
    <row r="28" spans="1:5" ht="15">
      <c r="A28" s="23" t="s">
        <v>69</v>
      </c>
      <c r="B28" s="27">
        <f t="shared" si="1"/>
        <v>46113</v>
      </c>
      <c r="C28" s="28"/>
      <c r="D28" s="25">
        <f t="shared" si="2"/>
        <v>15722250</v>
      </c>
      <c r="E28" s="25">
        <f t="shared" si="3"/>
        <v>18534750</v>
      </c>
    </row>
    <row r="29" spans="1:5" ht="15">
      <c r="A29" s="23" t="s">
        <v>70</v>
      </c>
      <c r="B29" s="27">
        <f t="shared" si="1"/>
        <v>46204</v>
      </c>
      <c r="C29" s="28"/>
      <c r="D29" s="25">
        <f t="shared" si="2"/>
        <v>15722250</v>
      </c>
      <c r="E29" s="25">
        <f t="shared" si="3"/>
        <v>18534750</v>
      </c>
    </row>
    <row r="30" spans="1:5" ht="15">
      <c r="A30" s="23" t="s">
        <v>71</v>
      </c>
      <c r="B30" s="27">
        <f t="shared" si="1"/>
        <v>46296</v>
      </c>
      <c r="C30" s="28"/>
      <c r="D30" s="25">
        <f t="shared" si="2"/>
        <v>15722250</v>
      </c>
      <c r="E30" s="25">
        <f t="shared" si="3"/>
        <v>18534750</v>
      </c>
    </row>
    <row r="31" spans="1:5" s="45" customFormat="1" ht="15">
      <c r="A31" s="23" t="s">
        <v>72</v>
      </c>
      <c r="B31" s="27">
        <f t="shared" si="1"/>
        <v>46388</v>
      </c>
      <c r="C31" s="28"/>
      <c r="D31" s="25">
        <f t="shared" si="2"/>
        <v>15722250</v>
      </c>
      <c r="E31" s="25">
        <f t="shared" si="3"/>
        <v>18534750</v>
      </c>
    </row>
    <row r="32" spans="1:5" s="45" customFormat="1" ht="15">
      <c r="A32" s="23" t="s">
        <v>73</v>
      </c>
      <c r="B32" s="27">
        <f t="shared" si="1"/>
        <v>46478</v>
      </c>
      <c r="C32" s="28"/>
      <c r="D32" s="25">
        <f t="shared" si="2"/>
        <v>15722250</v>
      </c>
      <c r="E32" s="25">
        <f t="shared" si="3"/>
        <v>18534750</v>
      </c>
    </row>
    <row r="33" spans="1:5" ht="15">
      <c r="A33" s="23" t="s">
        <v>77</v>
      </c>
      <c r="B33" s="27">
        <f t="shared" si="1"/>
        <v>46569</v>
      </c>
      <c r="C33" s="28"/>
      <c r="D33" s="25">
        <f>((($B$8*$B$9*(DAYS360(B32,B33))/360))*(1-$C$42))-($C$41*$B$8*(DAYS360(B32,B33))/360)+B8</f>
        <v>1015722250</v>
      </c>
      <c r="E33" s="25">
        <f>((($B$8*$C$9*(DAYS360(B32,B33))/360))*(1-$C$42))-($C$41*$B$8*(DAYS360(B32,B33))/360)+B8</f>
        <v>1018534750</v>
      </c>
    </row>
    <row r="34" spans="1:5" ht="15">
      <c r="A34" s="81" t="s">
        <v>46</v>
      </c>
      <c r="B34" s="51"/>
      <c r="C34" s="29">
        <f>SUM(C13:C16)</f>
        <v>-1010000000</v>
      </c>
      <c r="D34" s="29">
        <f>SUM(D14:D33)</f>
        <v>1314445000</v>
      </c>
      <c r="E34" s="29">
        <f>SUM(E14:E33)</f>
        <v>1370695000</v>
      </c>
    </row>
    <row r="35" spans="1:5" ht="15">
      <c r="A35" s="1"/>
      <c r="B35" s="1"/>
      <c r="C35" s="1"/>
      <c r="D35" s="1"/>
      <c r="E35" s="1"/>
    </row>
    <row r="36" spans="1:5" ht="15">
      <c r="A36" s="1"/>
      <c r="B36" s="1"/>
      <c r="C36" s="1"/>
      <c r="D36" s="1"/>
      <c r="E36" s="1"/>
    </row>
    <row r="37" spans="1:5" ht="15">
      <c r="A37" s="1" t="s">
        <v>47</v>
      </c>
      <c r="B37" s="1"/>
      <c r="C37" s="30"/>
      <c r="D37" s="31"/>
      <c r="E37" s="1"/>
    </row>
    <row r="38" spans="1:5" ht="15">
      <c r="A38" s="76" t="s">
        <v>48</v>
      </c>
      <c r="B38" s="77"/>
      <c r="C38" s="77"/>
      <c r="D38" s="77"/>
      <c r="E38" s="77"/>
    </row>
    <row r="39" spans="1:5" ht="15">
      <c r="A39" s="76" t="s">
        <v>49</v>
      </c>
      <c r="B39" s="77"/>
      <c r="C39" s="77"/>
      <c r="D39" s="77"/>
      <c r="E39" s="77"/>
    </row>
    <row r="40" spans="1:5" ht="15">
      <c r="A40" s="76" t="s">
        <v>50</v>
      </c>
      <c r="B40" s="77"/>
      <c r="C40" s="77"/>
      <c r="D40" s="77"/>
      <c r="E40" s="77"/>
    </row>
    <row r="41" spans="1:5" ht="15">
      <c r="A41" s="33" t="s">
        <v>51</v>
      </c>
      <c r="B41" s="1"/>
      <c r="C41" s="44">
        <f>0.01%*1.11</f>
        <v>1.1100000000000001E-4</v>
      </c>
      <c r="D41" s="1"/>
      <c r="E41" s="1"/>
    </row>
    <row r="42" spans="1:5" ht="15">
      <c r="A42" s="33" t="s">
        <v>52</v>
      </c>
      <c r="B42" s="1"/>
      <c r="C42" s="34">
        <v>0.1</v>
      </c>
      <c r="D42" s="1"/>
      <c r="E42" s="1"/>
    </row>
    <row r="43" spans="1:5" ht="15">
      <c r="A43" s="1"/>
      <c r="B43" s="1"/>
      <c r="C43" s="1"/>
      <c r="D43" s="1"/>
      <c r="E43" s="1"/>
    </row>
    <row r="44" spans="1:5" ht="15">
      <c r="A44" s="1"/>
      <c r="B44" s="1"/>
      <c r="C44" s="1"/>
      <c r="D44" s="1"/>
      <c r="E44" s="1"/>
    </row>
    <row r="45" spans="1:5" ht="15">
      <c r="A45" s="1"/>
      <c r="B45" s="1"/>
      <c r="C45" s="1"/>
      <c r="D45" s="1"/>
      <c r="E45" s="1"/>
    </row>
    <row r="46" spans="1:5" ht="15">
      <c r="A46" s="1"/>
      <c r="B46" s="1"/>
      <c r="C46" s="1"/>
      <c r="D46" s="1"/>
      <c r="E46" s="1"/>
    </row>
    <row r="47" spans="1:5" ht="15">
      <c r="A47" s="1"/>
      <c r="B47" s="1"/>
      <c r="C47" s="1"/>
      <c r="D47" s="1"/>
      <c r="E47" s="1"/>
    </row>
    <row r="48" spans="1:5" ht="15">
      <c r="A48" s="1"/>
      <c r="B48" s="1"/>
      <c r="C48" s="1"/>
      <c r="D48" s="1"/>
      <c r="E48" s="1"/>
    </row>
    <row r="49" spans="1:5" ht="15">
      <c r="A49" s="1"/>
      <c r="B49" s="1"/>
      <c r="C49" s="1"/>
      <c r="D49" s="1"/>
      <c r="E49" s="1"/>
    </row>
  </sheetData>
  <mergeCells count="8">
    <mergeCell ref="A39:E39"/>
    <mergeCell ref="A40:E40"/>
    <mergeCell ref="A11:A12"/>
    <mergeCell ref="B11:B12"/>
    <mergeCell ref="C11:C12"/>
    <mergeCell ref="D11:D12"/>
    <mergeCell ref="A34:B34"/>
    <mergeCell ref="A38:E38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Tabel Informasi</vt:lpstr>
      <vt:lpstr>Kalkulator Bonds (370 Hari)</vt:lpstr>
      <vt:lpstr>Kalkulator Bonds (3 Tahun)</vt:lpstr>
      <vt:lpstr>Kalkulator Bonds (5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2022-06-21T07:26:34Z</dcterms:modified>
</cp:coreProperties>
</file>